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无损检测学会\2023\"/>
    </mc:Choice>
  </mc:AlternateContent>
  <xr:revisionPtr revIDLastSave="0" documentId="8_{60CE2822-C411-437D-8B0B-2F3667379E90}" xr6:coauthVersionLast="46" xr6:coauthVersionMax="46" xr10:uidLastSave="{00000000-0000-0000-0000-000000000000}"/>
  <bookViews>
    <workbookView xWindow="8244" yWindow="768" windowWidth="22236" windowHeight="15696" xr2:uid="{00000000-000D-0000-FFFF-FFFF00000000}"/>
  </bookViews>
  <sheets>
    <sheet name="Sheet1" sheetId="1" r:id="rId1"/>
  </sheets>
  <definedNames>
    <definedName name="OLE_LINK20" localSheetId="0">Sheet1!$B$30</definedName>
    <definedName name="OLE_LINK21" localSheetId="0">Sheet1!$B$35</definedName>
    <definedName name="OLE_LINK25" localSheetId="0">Sheet1!$C$31</definedName>
    <definedName name="_xlnm.Print_Area" localSheetId="0">Sheet1!$A$1:$O$22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20" i="1"/>
  <c r="M18" i="1"/>
  <c r="N21" i="1" l="1"/>
  <c r="N12" i="1" l="1"/>
  <c r="M10" i="1" l="1"/>
  <c r="N10" i="1" l="1"/>
  <c r="M15" i="1" l="1"/>
  <c r="O10" i="1" l="1"/>
  <c r="M16" i="1" l="1"/>
  <c r="O16" i="1" s="1"/>
  <c r="M11" i="1"/>
  <c r="O11" i="1" s="1"/>
  <c r="O20" i="1" l="1"/>
  <c r="O19" i="1"/>
  <c r="O18" i="1"/>
  <c r="M17" i="1"/>
  <c r="O17" i="1" s="1"/>
  <c r="O15" i="1"/>
  <c r="M9" i="1"/>
  <c r="O9" i="1" s="1"/>
  <c r="M8" i="1"/>
  <c r="O8" i="1" s="1"/>
  <c r="M7" i="1"/>
  <c r="O7" i="1" s="1"/>
  <c r="O21" i="1" l="1"/>
  <c r="O12" i="1"/>
  <c r="M12" i="1"/>
  <c r="M21" i="1"/>
  <c r="O22" i="1" l="1"/>
  <c r="M1" i="1" s="1"/>
  <c r="N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China</author>
  </authors>
  <commentList>
    <comment ref="C5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6"/>
            <color indexed="81"/>
            <rFont val="宋体"/>
            <family val="3"/>
            <charset val="134"/>
          </rPr>
          <t>填写标题，
如：
2019/1~2019/12
活动内容</t>
        </r>
        <r>
          <rPr>
            <sz val="14"/>
            <color indexed="81"/>
            <rFont val="宋体"/>
            <family val="3"/>
            <charset val="134"/>
          </rPr>
          <t xml:space="preserve">
</t>
        </r>
      </text>
    </comment>
    <comment ref="B10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4"/>
            <color indexed="81"/>
            <rFont val="宋体"/>
            <family val="3"/>
            <charset val="134"/>
          </rPr>
          <t>1级人员延期此项不需填写</t>
        </r>
      </text>
    </comment>
    <comment ref="B18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4"/>
            <color indexed="81"/>
            <rFont val="宋体"/>
            <family val="3"/>
            <charset val="134"/>
          </rPr>
          <t>1级人员延期此项不需填写</t>
        </r>
      </text>
    </comment>
    <comment ref="B19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4"/>
            <color indexed="81"/>
            <rFont val="宋体"/>
            <family val="3"/>
            <charset val="134"/>
          </rPr>
          <t>1级人员延期此项不需填写</t>
        </r>
      </text>
    </comment>
    <comment ref="B20" authorId="0" shapeId="0" xr:uid="{00000000-0006-0000-0000-000005000000}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4"/>
            <color indexed="81"/>
            <rFont val="宋体"/>
            <family val="3"/>
            <charset val="134"/>
          </rPr>
          <t>1级人员延期此项不需填写</t>
        </r>
      </text>
    </comment>
  </commentList>
</comments>
</file>

<file path=xl/sharedStrings.xml><?xml version="1.0" encoding="utf-8"?>
<sst xmlns="http://schemas.openxmlformats.org/spreadsheetml/2006/main" count="132" uniqueCount="69">
  <si>
    <t>项目</t>
  </si>
  <si>
    <t>活动</t>
  </si>
  <si>
    <t>单个积分</t>
  </si>
  <si>
    <t>每年最多积分</t>
  </si>
  <si>
    <t>完成涉及方法的理论培训</t>
  </si>
  <si>
    <t>完成涉及方法的实际操作培训</t>
  </si>
  <si>
    <t>为涉及的方法提供理论和实际操作培训</t>
  </si>
  <si>
    <t>N/A</t>
  </si>
  <si>
    <t>参加涉及方法和技术的研讨会或论文</t>
  </si>
  <si>
    <t>主讲涉及方法和技术的研讨会或发表相关论文</t>
  </si>
  <si>
    <t>参与标准或技术委员会或担任召集人</t>
  </si>
  <si>
    <t>第一年</t>
    <phoneticPr fontId="2" type="noConversion"/>
  </si>
  <si>
    <t>第二年</t>
    <phoneticPr fontId="2" type="noConversion"/>
  </si>
  <si>
    <t>第三年</t>
    <phoneticPr fontId="2" type="noConversion"/>
  </si>
  <si>
    <t>第四年</t>
    <phoneticPr fontId="2" type="noConversion"/>
  </si>
  <si>
    <t>第五年</t>
    <phoneticPr fontId="2" type="noConversion"/>
  </si>
  <si>
    <t>分数</t>
    <phoneticPr fontId="2" type="noConversion"/>
  </si>
  <si>
    <t>小计</t>
    <phoneticPr fontId="2" type="noConversion"/>
  </si>
  <si>
    <t>表中“年”指认证年，非日历年； a 活动细节见C.2</t>
  </si>
  <si>
    <t>1级</t>
  </si>
  <si>
    <t>2级</t>
  </si>
  <si>
    <t>3级</t>
  </si>
  <si>
    <t>5年内最多积分</t>
  </si>
  <si>
    <t>A部分</t>
  </si>
  <si>
    <t>NDT活动实施a</t>
  </si>
  <si>
    <t>2/天</t>
  </si>
  <si>
    <t>1/天</t>
  </si>
  <si>
    <t>参与NDT领域或NDT工程研究活动（见附录E)</t>
  </si>
  <si>
    <t>1/周</t>
  </si>
  <si>
    <t>B部分</t>
  </si>
  <si>
    <t>1/次</t>
  </si>
  <si>
    <t>现在为NDT相关学会会员</t>
  </si>
  <si>
    <t>1/会员</t>
  </si>
  <si>
    <t>在相关方法技术监督和指导NDT人员/实习生</t>
  </si>
  <si>
    <t>2/人员</t>
  </si>
  <si>
    <t>认证机构担任NDT技术工作</t>
  </si>
  <si>
    <t>2/活动</t>
  </si>
  <si>
    <t>1，2，3级人员信用积分延期和3级重新认证积分统计表格</t>
    <phoneticPr fontId="2" type="noConversion"/>
  </si>
  <si>
    <t>1，2，3级人员信用积分延期和3级重新认证积分统计方法</t>
  </si>
  <si>
    <t>实际得分</t>
    <phoneticPr fontId="2" type="noConversion"/>
  </si>
  <si>
    <t>五年合计分数</t>
    <phoneticPr fontId="2" type="noConversion"/>
  </si>
  <si>
    <t>合计值</t>
    <phoneticPr fontId="2" type="noConversion"/>
  </si>
  <si>
    <t>NDT活动实施a</t>
    <phoneticPr fontId="2" type="noConversion"/>
  </si>
  <si>
    <t>姓名</t>
    <phoneticPr fontId="2" type="noConversion"/>
  </si>
  <si>
    <t>身份证号</t>
    <phoneticPr fontId="2" type="noConversion"/>
  </si>
  <si>
    <t>标准限定值</t>
    <phoneticPr fontId="2" type="noConversion"/>
  </si>
  <si>
    <t>请选择</t>
  </si>
  <si>
    <t>人员类型</t>
    <phoneticPr fontId="2" type="noConversion"/>
  </si>
  <si>
    <t>活动</t>
    <phoneticPr fontId="2" type="noConversion"/>
  </si>
  <si>
    <t>证书编号</t>
    <phoneticPr fontId="2" type="noConversion"/>
  </si>
  <si>
    <t>分数</t>
    <phoneticPr fontId="2" type="noConversion"/>
  </si>
  <si>
    <t>有效期</t>
    <phoneticPr fontId="2" type="noConversion"/>
  </si>
  <si>
    <t>实际总分</t>
    <phoneticPr fontId="2" type="noConversion"/>
  </si>
  <si>
    <t>A分限值</t>
  </si>
  <si>
    <t>B分限值</t>
  </si>
  <si>
    <t>实际总得分限值</t>
  </si>
  <si>
    <t>最低</t>
  </si>
  <si>
    <t>最高</t>
  </si>
  <si>
    <t>1级延证</t>
  </si>
  <si>
    <t>-</t>
  </si>
  <si>
    <t>2级延证</t>
  </si>
  <si>
    <t>3级延证</t>
  </si>
  <si>
    <t>3级重新认证</t>
  </si>
  <si>
    <t>积分合格评定限值表</t>
    <phoneticPr fontId="7" type="noConversion"/>
  </si>
  <si>
    <t>3级人员信用积分重新认证在附表项目B所列的任一活动组合，需得到100分中最少30分最多50分。</t>
    <phoneticPr fontId="2" type="noConversion"/>
  </si>
  <si>
    <t>A+B达到100分为合格</t>
    <phoneticPr fontId="7" type="noConversion"/>
  </si>
  <si>
    <r>
      <t>1级人员延证需≥75分，2级或3级人员延证需≥50分，3级人员重新认证需50~70分，</t>
    </r>
    <r>
      <rPr>
        <b/>
        <sz val="12"/>
        <color rgb="FFFF0000"/>
        <rFont val="宋体"/>
        <family val="3"/>
        <charset val="134"/>
      </rPr>
      <t>A+B需达到100分</t>
    </r>
    <phoneticPr fontId="2" type="noConversion"/>
  </si>
  <si>
    <r>
      <rPr>
        <b/>
        <sz val="12"/>
        <color rgb="FFFF0000"/>
        <rFont val="宋体"/>
        <family val="3"/>
        <charset val="134"/>
      </rPr>
      <t>1级，2级，3级人员延期无限制,</t>
    </r>
    <r>
      <rPr>
        <b/>
        <sz val="12"/>
        <color theme="1"/>
        <rFont val="宋体"/>
        <family val="3"/>
        <charset val="134"/>
      </rPr>
      <t>3级人员重新认证需30~50分</t>
    </r>
    <phoneticPr fontId="2" type="noConversion"/>
  </si>
  <si>
    <r>
      <t xml:space="preserve">（一）1级人员延期积分要求为，符合附表中A部分任意活动组合，且至少达到100分的75分。
（二）2级或3级人员延期积分要求为，符合附表中A部分任意活动组合，且至少达到100分的50分。
（三）3级人员信用积分重新认证在附表项目A所列的任一活动组合，需得到100分中最少50分最多70分；
</t>
    </r>
    <r>
      <rPr>
        <b/>
        <sz val="12"/>
        <color rgb="FFFF0000"/>
        <rFont val="宋体"/>
        <family val="3"/>
        <charset val="134"/>
      </rPr>
      <t>（四）1，2，3级人员延期及3级重新认证总积分（A+B）要达到100分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</si>
</sst>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6"/>
      <color indexed="81"/>
      <name val="宋体"/>
      <family val="3"/>
      <charset val="134"/>
    </font>
    <font>
      <sz val="14"/>
      <color indexed="8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等线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49" fontId="12" fillId="0" borderId="0" xfId="0" quotePrefix="1" applyNumberFormat="1" applyFont="1" applyAlignment="1" applyProtection="1">
      <alignment horizontal="center" vertical="center" wrapText="1"/>
      <protection locked="0"/>
    </xf>
    <xf numFmtId="49" fontId="12" fillId="0" borderId="17" xfId="0" quotePrefix="1" applyNumberFormat="1" applyFont="1" applyBorder="1" applyAlignment="1" applyProtection="1">
      <alignment horizontal="center" vertical="center" wrapText="1"/>
      <protection locked="0"/>
    </xf>
    <xf numFmtId="176" fontId="1" fillId="0" borderId="24" xfId="0" applyNumberFormat="1" applyFont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</cellXfs>
  <cellStyles count="1">
    <cellStyle name="常规" xfId="0" builtinId="0"/>
  </cellStyles>
  <dxfs count="4">
    <dxf>
      <font>
        <color theme="0"/>
      </font>
      <fill>
        <patternFill>
          <bgColor theme="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B1" sqref="B1:B2"/>
    </sheetView>
  </sheetViews>
  <sheetFormatPr defaultRowHeight="36.6" customHeight="1" x14ac:dyDescent="0.25"/>
  <cols>
    <col min="1" max="1" width="12.88671875" style="1" customWidth="1"/>
    <col min="2" max="2" width="22.33203125" style="1" customWidth="1"/>
    <col min="3" max="3" width="16.77734375" style="9" customWidth="1"/>
    <col min="4" max="4" width="10.77734375" style="1" customWidth="1"/>
    <col min="5" max="5" width="16.77734375" style="9" customWidth="1"/>
    <col min="6" max="6" width="10.77734375" style="1" customWidth="1"/>
    <col min="7" max="7" width="16.77734375" style="9" customWidth="1"/>
    <col min="8" max="8" width="10.77734375" style="1" customWidth="1"/>
    <col min="9" max="9" width="16.77734375" style="9" customWidth="1"/>
    <col min="10" max="10" width="10.77734375" style="1" customWidth="1"/>
    <col min="11" max="11" width="16.77734375" style="9" customWidth="1"/>
    <col min="12" max="12" width="10.77734375" style="1" customWidth="1"/>
    <col min="13" max="13" width="11.44140625" style="1" customWidth="1"/>
    <col min="14" max="14" width="12.6640625" style="1" customWidth="1"/>
    <col min="15" max="15" width="13.33203125" style="1" customWidth="1"/>
    <col min="16" max="16" width="8" style="1" customWidth="1"/>
    <col min="17" max="17" width="20" style="1" customWidth="1"/>
    <col min="18" max="18" width="10" style="1" customWidth="1"/>
    <col min="19" max="19" width="19.88671875" style="1" customWidth="1"/>
    <col min="20" max="20" width="9.44140625" style="1" customWidth="1"/>
    <col min="21" max="21" width="20.88671875" style="1" customWidth="1"/>
    <col min="22" max="22" width="8.88671875" style="1"/>
    <col min="23" max="23" width="20.21875" style="1" customWidth="1"/>
    <col min="24" max="16384" width="8.88671875" style="1"/>
  </cols>
  <sheetData>
    <row r="1" spans="1:15" ht="19.8" customHeight="1" thickBot="1" x14ac:dyDescent="0.3">
      <c r="A1" s="77" t="s">
        <v>47</v>
      </c>
      <c r="B1" s="78" t="s">
        <v>46</v>
      </c>
      <c r="C1" s="77" t="s">
        <v>43</v>
      </c>
      <c r="D1" s="80"/>
      <c r="E1" s="80"/>
      <c r="F1" s="77" t="s">
        <v>44</v>
      </c>
      <c r="G1" s="82"/>
      <c r="H1" s="82"/>
      <c r="I1" s="27" t="s">
        <v>49</v>
      </c>
      <c r="J1" s="73"/>
      <c r="K1" s="73"/>
      <c r="L1" s="85" t="s">
        <v>52</v>
      </c>
      <c r="M1" s="86">
        <f>O22</f>
        <v>0</v>
      </c>
      <c r="N1" s="87" t="b">
        <f>IF(B1="3级人员（重新认证）",
IF(O12&lt;50,IF(O21&lt;30,"不合格，AB分均不达标",IF(M1=100,"不合格，总分达标但A分小于50","不合格，B分达标但A分&lt;50且总分小于100")),IF(M1=100,IF(O21&lt;30,"总分达标但B分小于30","合格"),IF(O21&lt;30,"不合格，A分达标但B分小于30且总分&lt;100","不合格，AB分达标但总分小于100"))),
IF(B1="1级人员（延证）",IF(O12&lt;75,IF(M1=100,"不合格，总分达标但A分小于75","不合格，A分小于75且总分小于100"),IF(M1=100,"合格","不合格，A分达标但总分小于100")),IF(OR(B1="2级人员（延证）",B1="3级人员（延证）"),IF(O12&lt;50,IF(M1=100,"不合格，总分达标但A分小于50","不合格，A分小于50且总分小于100"),IF(M1=100,"合格","不合格，A分达标但总分小于100")))))</f>
        <v>0</v>
      </c>
      <c r="O1" s="88"/>
    </row>
    <row r="2" spans="1:15" ht="21" customHeight="1" thickBot="1" x14ac:dyDescent="0.3">
      <c r="A2" s="77"/>
      <c r="B2" s="79"/>
      <c r="C2" s="77"/>
      <c r="D2" s="81"/>
      <c r="E2" s="81"/>
      <c r="F2" s="77"/>
      <c r="G2" s="83"/>
      <c r="H2" s="83"/>
      <c r="I2" s="28" t="s">
        <v>51</v>
      </c>
      <c r="J2" s="84"/>
      <c r="K2" s="84"/>
      <c r="L2" s="85"/>
      <c r="M2" s="86"/>
      <c r="N2" s="88"/>
      <c r="O2" s="88"/>
    </row>
    <row r="3" spans="1:15" ht="31.2" customHeight="1" thickBot="1" x14ac:dyDescent="0.3">
      <c r="A3" s="74" t="s">
        <v>37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t="22.8" customHeight="1" x14ac:dyDescent="0.25">
      <c r="A4" s="29"/>
      <c r="B4" s="30"/>
      <c r="C4" s="89" t="s">
        <v>11</v>
      </c>
      <c r="D4" s="89"/>
      <c r="E4" s="89" t="s">
        <v>12</v>
      </c>
      <c r="F4" s="89"/>
      <c r="G4" s="89" t="s">
        <v>13</v>
      </c>
      <c r="H4" s="89"/>
      <c r="I4" s="89" t="s">
        <v>14</v>
      </c>
      <c r="J4" s="89"/>
      <c r="K4" s="89" t="s">
        <v>15</v>
      </c>
      <c r="L4" s="89"/>
      <c r="M4" s="71" t="s">
        <v>40</v>
      </c>
      <c r="N4" s="71" t="s">
        <v>45</v>
      </c>
      <c r="O4" s="75" t="s">
        <v>39</v>
      </c>
    </row>
    <row r="5" spans="1:15" ht="24" customHeight="1" x14ac:dyDescent="0.25">
      <c r="A5" s="31" t="s">
        <v>0</v>
      </c>
      <c r="B5" s="32" t="s">
        <v>48</v>
      </c>
      <c r="C5" s="11"/>
      <c r="D5" s="32" t="s">
        <v>50</v>
      </c>
      <c r="E5" s="11"/>
      <c r="F5" s="32" t="s">
        <v>16</v>
      </c>
      <c r="G5" s="11"/>
      <c r="H5" s="32" t="s">
        <v>16</v>
      </c>
      <c r="I5" s="11"/>
      <c r="J5" s="32" t="s">
        <v>16</v>
      </c>
      <c r="K5" s="11"/>
      <c r="L5" s="32" t="s">
        <v>16</v>
      </c>
      <c r="M5" s="72"/>
      <c r="N5" s="72"/>
      <c r="O5" s="76"/>
    </row>
    <row r="6" spans="1:15" ht="28.05" customHeight="1" x14ac:dyDescent="0.25">
      <c r="A6" s="31"/>
      <c r="B6" s="33" t="s">
        <v>23</v>
      </c>
      <c r="C6" s="102" t="s">
        <v>66</v>
      </c>
      <c r="D6" s="102"/>
      <c r="E6" s="102"/>
      <c r="F6" s="102"/>
      <c r="G6" s="102"/>
      <c r="H6" s="102"/>
      <c r="I6" s="102"/>
      <c r="J6" s="102"/>
      <c r="K6" s="102"/>
      <c r="L6" s="103"/>
      <c r="M6" s="34"/>
      <c r="N6" s="34"/>
      <c r="O6" s="35"/>
    </row>
    <row r="7" spans="1:15" ht="49.95" customHeight="1" x14ac:dyDescent="0.25">
      <c r="A7" s="31">
        <v>1</v>
      </c>
      <c r="B7" s="26" t="s">
        <v>42</v>
      </c>
      <c r="C7" s="11"/>
      <c r="D7" s="37">
        <v>0</v>
      </c>
      <c r="E7" s="11"/>
      <c r="F7" s="37">
        <v>0</v>
      </c>
      <c r="G7" s="11"/>
      <c r="H7" s="37">
        <v>0</v>
      </c>
      <c r="I7" s="11"/>
      <c r="J7" s="37">
        <v>0</v>
      </c>
      <c r="K7" s="11"/>
      <c r="L7" s="37">
        <v>0</v>
      </c>
      <c r="M7" s="34">
        <f>D7+F7+H7+J7+L7</f>
        <v>0</v>
      </c>
      <c r="N7" s="38">
        <v>95</v>
      </c>
      <c r="O7" s="35">
        <f>IF(M7&lt;N7,M7,N7)</f>
        <v>0</v>
      </c>
    </row>
    <row r="8" spans="1:15" ht="49.95" customHeight="1" x14ac:dyDescent="0.25">
      <c r="A8" s="31">
        <v>2</v>
      </c>
      <c r="B8" s="26" t="s">
        <v>4</v>
      </c>
      <c r="C8" s="11"/>
      <c r="D8" s="37">
        <v>0</v>
      </c>
      <c r="E8" s="11"/>
      <c r="F8" s="37">
        <v>0</v>
      </c>
      <c r="G8" s="11"/>
      <c r="H8" s="37">
        <v>0</v>
      </c>
      <c r="I8" s="11"/>
      <c r="J8" s="37">
        <v>0</v>
      </c>
      <c r="K8" s="11"/>
      <c r="L8" s="37">
        <v>0</v>
      </c>
      <c r="M8" s="34">
        <f t="shared" ref="M8:M11" si="0">D8+F8+H8+J8+L8</f>
        <v>0</v>
      </c>
      <c r="N8" s="38">
        <v>15</v>
      </c>
      <c r="O8" s="35">
        <f t="shared" ref="O8:O11" si="1">IF(M8&lt;N8,M8,N8)</f>
        <v>0</v>
      </c>
    </row>
    <row r="9" spans="1:15" ht="49.95" customHeight="1" x14ac:dyDescent="0.25">
      <c r="A9" s="31">
        <v>3</v>
      </c>
      <c r="B9" s="26" t="s">
        <v>5</v>
      </c>
      <c r="C9" s="11"/>
      <c r="D9" s="39">
        <v>0</v>
      </c>
      <c r="E9" s="11"/>
      <c r="F9" s="37">
        <v>0</v>
      </c>
      <c r="G9" s="11"/>
      <c r="H9" s="37">
        <v>0</v>
      </c>
      <c r="I9" s="11"/>
      <c r="J9" s="37">
        <v>0</v>
      </c>
      <c r="K9" s="11"/>
      <c r="L9" s="37">
        <v>0</v>
      </c>
      <c r="M9" s="34">
        <f t="shared" si="0"/>
        <v>0</v>
      </c>
      <c r="N9" s="38">
        <v>25</v>
      </c>
      <c r="O9" s="35">
        <f t="shared" si="1"/>
        <v>0</v>
      </c>
    </row>
    <row r="10" spans="1:15" ht="49.95" customHeight="1" x14ac:dyDescent="0.25">
      <c r="A10" s="31">
        <v>4</v>
      </c>
      <c r="B10" s="26" t="s">
        <v>6</v>
      </c>
      <c r="C10" s="11"/>
      <c r="D10" s="37">
        <v>0</v>
      </c>
      <c r="E10" s="11"/>
      <c r="F10" s="37">
        <v>0</v>
      </c>
      <c r="G10" s="11"/>
      <c r="H10" s="37">
        <v>0</v>
      </c>
      <c r="I10" s="11"/>
      <c r="J10" s="37">
        <v>0</v>
      </c>
      <c r="K10" s="11"/>
      <c r="L10" s="37">
        <v>0</v>
      </c>
      <c r="M10" s="34">
        <f>IF(B1="1级人员（延证）",0,D10+F10+H10+J10+L10)</f>
        <v>0</v>
      </c>
      <c r="N10" s="38">
        <f>IF(B1="1级人员（延证）",0,75)</f>
        <v>75</v>
      </c>
      <c r="O10" s="35">
        <f t="shared" si="1"/>
        <v>0</v>
      </c>
    </row>
    <row r="11" spans="1:15" ht="49.95" customHeight="1" x14ac:dyDescent="0.25">
      <c r="A11" s="31">
        <v>5</v>
      </c>
      <c r="B11" s="26" t="s">
        <v>27</v>
      </c>
      <c r="C11" s="11"/>
      <c r="D11" s="37">
        <v>0</v>
      </c>
      <c r="E11" s="11"/>
      <c r="F11" s="37">
        <v>0</v>
      </c>
      <c r="G11" s="11"/>
      <c r="H11" s="37">
        <v>0</v>
      </c>
      <c r="I11" s="11"/>
      <c r="J11" s="37">
        <v>0</v>
      </c>
      <c r="K11" s="11"/>
      <c r="L11" s="37">
        <v>0</v>
      </c>
      <c r="M11" s="34">
        <f t="shared" si="0"/>
        <v>0</v>
      </c>
      <c r="N11" s="38">
        <v>60</v>
      </c>
      <c r="O11" s="35">
        <f t="shared" si="1"/>
        <v>0</v>
      </c>
    </row>
    <row r="12" spans="1:15" ht="37.200000000000003" customHeight="1" thickBot="1" x14ac:dyDescent="0.3">
      <c r="A12" s="40"/>
      <c r="B12" s="4"/>
      <c r="C12" s="13"/>
      <c r="D12" s="4"/>
      <c r="E12" s="14"/>
      <c r="F12" s="5"/>
      <c r="G12" s="13"/>
      <c r="H12" s="5"/>
      <c r="I12" s="14"/>
      <c r="J12" s="5"/>
      <c r="K12" s="14"/>
      <c r="L12" s="5" t="s">
        <v>17</v>
      </c>
      <c r="M12" s="41">
        <f>SUM(M7:M11)</f>
        <v>0</v>
      </c>
      <c r="N12" s="42">
        <f>IF(B1="3级人员（重新认证）",70,100)</f>
        <v>100</v>
      </c>
      <c r="O12" s="43">
        <f>MIN(SUM(O7:O11),N12)</f>
        <v>0</v>
      </c>
    </row>
    <row r="13" spans="1:15" ht="18" customHeight="1" thickBot="1" x14ac:dyDescent="0.3">
      <c r="A13" s="8"/>
      <c r="B13" s="8"/>
      <c r="C13" s="15"/>
      <c r="D13" s="8"/>
      <c r="G13" s="15"/>
    </row>
    <row r="14" spans="1:15" ht="28.05" customHeight="1" x14ac:dyDescent="0.25">
      <c r="A14" s="29"/>
      <c r="B14" s="44" t="s">
        <v>29</v>
      </c>
      <c r="C14" s="104" t="s">
        <v>67</v>
      </c>
      <c r="D14" s="105"/>
      <c r="E14" s="105"/>
      <c r="F14" s="105"/>
      <c r="G14" s="105"/>
      <c r="H14" s="105"/>
      <c r="I14" s="105"/>
      <c r="J14" s="105"/>
      <c r="K14" s="105"/>
      <c r="L14" s="106"/>
      <c r="M14" s="45"/>
      <c r="N14" s="45"/>
      <c r="O14" s="46"/>
    </row>
    <row r="15" spans="1:15" ht="49.95" customHeight="1" x14ac:dyDescent="0.25">
      <c r="A15" s="31">
        <v>6</v>
      </c>
      <c r="B15" s="36" t="s">
        <v>8</v>
      </c>
      <c r="C15" s="11"/>
      <c r="D15" s="37">
        <v>0</v>
      </c>
      <c r="E15" s="11"/>
      <c r="F15" s="37">
        <v>0</v>
      </c>
      <c r="G15" s="11"/>
      <c r="H15" s="37">
        <v>0</v>
      </c>
      <c r="I15" s="11"/>
      <c r="J15" s="37">
        <v>0</v>
      </c>
      <c r="K15" s="11"/>
      <c r="L15" s="37">
        <v>0</v>
      </c>
      <c r="M15" s="47">
        <f>D15+F15+H15+J15+L15</f>
        <v>0</v>
      </c>
      <c r="N15" s="48">
        <v>10</v>
      </c>
      <c r="O15" s="35">
        <f t="shared" ref="O15:O20" si="2">IF(M15&lt;N15,M15,N15)</f>
        <v>0</v>
      </c>
    </row>
    <row r="16" spans="1:15" ht="49.95" customHeight="1" x14ac:dyDescent="0.25">
      <c r="A16" s="31">
        <v>7</v>
      </c>
      <c r="B16" s="36" t="s">
        <v>9</v>
      </c>
      <c r="C16" s="11"/>
      <c r="D16" s="37">
        <v>0</v>
      </c>
      <c r="E16" s="11"/>
      <c r="F16" s="37">
        <v>0</v>
      </c>
      <c r="G16" s="11"/>
      <c r="H16" s="37">
        <v>0</v>
      </c>
      <c r="I16" s="11"/>
      <c r="J16" s="37">
        <v>0</v>
      </c>
      <c r="K16" s="11"/>
      <c r="L16" s="37">
        <v>0</v>
      </c>
      <c r="M16" s="47">
        <f>D16+F16+H16+J16+L16</f>
        <v>0</v>
      </c>
      <c r="N16" s="48">
        <v>15</v>
      </c>
      <c r="O16" s="35">
        <f t="shared" si="2"/>
        <v>0</v>
      </c>
    </row>
    <row r="17" spans="1:15" ht="49.95" customHeight="1" x14ac:dyDescent="0.25">
      <c r="A17" s="31">
        <v>8</v>
      </c>
      <c r="B17" s="36" t="s">
        <v>31</v>
      </c>
      <c r="C17" s="11"/>
      <c r="D17" s="37">
        <v>0</v>
      </c>
      <c r="E17" s="11"/>
      <c r="F17" s="37">
        <v>0</v>
      </c>
      <c r="G17" s="11"/>
      <c r="H17" s="37">
        <v>0</v>
      </c>
      <c r="I17" s="11"/>
      <c r="J17" s="37">
        <v>0</v>
      </c>
      <c r="K17" s="11"/>
      <c r="L17" s="37">
        <v>0</v>
      </c>
      <c r="M17" s="47">
        <f t="shared" ref="M17" si="3">D17+F17+H17+J17+L17</f>
        <v>0</v>
      </c>
      <c r="N17" s="48">
        <v>5</v>
      </c>
      <c r="O17" s="35">
        <f t="shared" si="2"/>
        <v>0</v>
      </c>
    </row>
    <row r="18" spans="1:15" ht="49.95" customHeight="1" x14ac:dyDescent="0.25">
      <c r="A18" s="31">
        <v>9</v>
      </c>
      <c r="B18" s="36" t="s">
        <v>33</v>
      </c>
      <c r="C18" s="11"/>
      <c r="D18" s="37">
        <v>0</v>
      </c>
      <c r="E18" s="11"/>
      <c r="F18" s="37">
        <v>0</v>
      </c>
      <c r="G18" s="11"/>
      <c r="H18" s="37">
        <v>0</v>
      </c>
      <c r="I18" s="11"/>
      <c r="J18" s="37">
        <v>0</v>
      </c>
      <c r="K18" s="11"/>
      <c r="L18" s="37">
        <v>0</v>
      </c>
      <c r="M18" s="47">
        <f>IF($B$1="1级人员（延证）",0,D18+F18+H18+J18+L18)</f>
        <v>0</v>
      </c>
      <c r="N18" s="48">
        <v>40</v>
      </c>
      <c r="O18" s="35">
        <f t="shared" si="2"/>
        <v>0</v>
      </c>
    </row>
    <row r="19" spans="1:15" ht="49.95" customHeight="1" x14ac:dyDescent="0.25">
      <c r="A19" s="31">
        <v>10</v>
      </c>
      <c r="B19" s="36" t="s">
        <v>10</v>
      </c>
      <c r="C19" s="11"/>
      <c r="D19" s="37">
        <v>0</v>
      </c>
      <c r="E19" s="11"/>
      <c r="F19" s="37">
        <v>0</v>
      </c>
      <c r="G19" s="11"/>
      <c r="H19" s="37">
        <v>0</v>
      </c>
      <c r="I19" s="11"/>
      <c r="J19" s="37">
        <v>0</v>
      </c>
      <c r="K19" s="11"/>
      <c r="L19" s="37">
        <v>0</v>
      </c>
      <c r="M19" s="47">
        <f t="shared" ref="M19:M20" si="4">IF($B$1="1级人员（延证）",0,D19+F19+H19+J19+L19)</f>
        <v>0</v>
      </c>
      <c r="N19" s="48">
        <v>20</v>
      </c>
      <c r="O19" s="35">
        <f t="shared" si="2"/>
        <v>0</v>
      </c>
    </row>
    <row r="20" spans="1:15" ht="49.95" customHeight="1" x14ac:dyDescent="0.25">
      <c r="A20" s="31">
        <v>11</v>
      </c>
      <c r="B20" s="36" t="s">
        <v>35</v>
      </c>
      <c r="C20" s="11"/>
      <c r="D20" s="37">
        <v>0</v>
      </c>
      <c r="E20" s="11"/>
      <c r="F20" s="37">
        <v>0</v>
      </c>
      <c r="G20" s="11"/>
      <c r="H20" s="37">
        <v>0</v>
      </c>
      <c r="I20" s="11"/>
      <c r="J20" s="37">
        <v>0</v>
      </c>
      <c r="K20" s="11"/>
      <c r="L20" s="37">
        <v>0</v>
      </c>
      <c r="M20" s="47">
        <f t="shared" si="4"/>
        <v>0</v>
      </c>
      <c r="N20" s="48">
        <v>40</v>
      </c>
      <c r="O20" s="35">
        <f t="shared" si="2"/>
        <v>0</v>
      </c>
    </row>
    <row r="21" spans="1:15" ht="34.799999999999997" customHeight="1" x14ac:dyDescent="0.25">
      <c r="A21" s="31"/>
      <c r="B21" s="32"/>
      <c r="C21" s="10"/>
      <c r="D21" s="32"/>
      <c r="E21" s="12"/>
      <c r="F21" s="34"/>
      <c r="G21" s="12"/>
      <c r="H21" s="34"/>
      <c r="I21" s="12"/>
      <c r="J21" s="34"/>
      <c r="K21" s="12"/>
      <c r="L21" s="34" t="s">
        <v>17</v>
      </c>
      <c r="M21" s="49">
        <f>SUM(M15:M20)</f>
        <v>0</v>
      </c>
      <c r="N21" s="50" t="str">
        <f>IF($B$1="3级人员（重新认证）",50,"-")</f>
        <v>-</v>
      </c>
      <c r="O21" s="51">
        <f>IF($B$1="3级人员（重新认证）",MIN(N21,M21),SUM(O15:O20))</f>
        <v>0</v>
      </c>
    </row>
    <row r="22" spans="1:15" ht="38.4" customHeight="1" thickBot="1" x14ac:dyDescent="0.3">
      <c r="A22" s="2"/>
      <c r="B22" s="3"/>
      <c r="C22" s="16"/>
      <c r="D22" s="4"/>
      <c r="E22" s="14"/>
      <c r="F22" s="5"/>
      <c r="G22" s="14"/>
      <c r="H22" s="5"/>
      <c r="I22" s="14"/>
      <c r="J22" s="5"/>
      <c r="K22" s="14"/>
      <c r="L22" s="5"/>
      <c r="M22" s="52" t="s">
        <v>41</v>
      </c>
      <c r="N22" s="52"/>
      <c r="O22" s="53">
        <f>MIN(O12+O21,100)</f>
        <v>0</v>
      </c>
    </row>
    <row r="23" spans="1:15" ht="41.4" customHeight="1" thickBot="1" x14ac:dyDescent="0.3">
      <c r="A23" s="6"/>
      <c r="B23" s="6"/>
      <c r="C23" s="17"/>
      <c r="D23" s="6"/>
      <c r="E23" s="18"/>
      <c r="F23" s="7"/>
      <c r="G23" s="18"/>
      <c r="H23" s="7"/>
      <c r="I23" s="18"/>
      <c r="J23" s="7"/>
      <c r="K23" s="18"/>
    </row>
    <row r="24" spans="1:15" ht="36.6" customHeight="1" thickBot="1" x14ac:dyDescent="0.3">
      <c r="A24" s="107" t="s">
        <v>38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5" ht="36.6" customHeight="1" x14ac:dyDescent="0.25">
      <c r="A25" s="54"/>
      <c r="B25" s="55"/>
      <c r="C25" s="100" t="s">
        <v>19</v>
      </c>
      <c r="D25" s="100"/>
      <c r="E25" s="100"/>
      <c r="F25" s="100" t="s">
        <v>20</v>
      </c>
      <c r="G25" s="100"/>
      <c r="H25" s="100"/>
      <c r="I25" s="100" t="s">
        <v>21</v>
      </c>
      <c r="J25" s="100"/>
      <c r="K25" s="101"/>
    </row>
    <row r="26" spans="1:15" ht="36.6" customHeight="1" x14ac:dyDescent="0.25">
      <c r="A26" s="56" t="s">
        <v>0</v>
      </c>
      <c r="B26" s="57" t="s">
        <v>1</v>
      </c>
      <c r="C26" s="19" t="s">
        <v>2</v>
      </c>
      <c r="D26" s="57" t="s">
        <v>3</v>
      </c>
      <c r="E26" s="19" t="s">
        <v>22</v>
      </c>
      <c r="F26" s="57" t="s">
        <v>2</v>
      </c>
      <c r="G26" s="19" t="s">
        <v>3</v>
      </c>
      <c r="H26" s="57" t="s">
        <v>22</v>
      </c>
      <c r="I26" s="19" t="s">
        <v>2</v>
      </c>
      <c r="J26" s="57" t="s">
        <v>3</v>
      </c>
      <c r="K26" s="20" t="s">
        <v>22</v>
      </c>
    </row>
    <row r="27" spans="1:15" ht="86.4" customHeight="1" x14ac:dyDescent="0.25">
      <c r="A27" s="56"/>
      <c r="B27" s="33" t="s">
        <v>23</v>
      </c>
      <c r="C27" s="97" t="s">
        <v>68</v>
      </c>
      <c r="D27" s="109"/>
      <c r="E27" s="109"/>
      <c r="F27" s="109"/>
      <c r="G27" s="109"/>
      <c r="H27" s="109"/>
      <c r="I27" s="109"/>
      <c r="J27" s="109"/>
      <c r="K27" s="110"/>
    </row>
    <row r="28" spans="1:15" ht="36.6" customHeight="1" x14ac:dyDescent="0.25">
      <c r="A28" s="56">
        <v>1</v>
      </c>
      <c r="B28" s="64" t="s">
        <v>24</v>
      </c>
      <c r="C28" s="19" t="s">
        <v>25</v>
      </c>
      <c r="D28" s="57">
        <v>25</v>
      </c>
      <c r="E28" s="19">
        <v>95</v>
      </c>
      <c r="F28" s="57" t="s">
        <v>25</v>
      </c>
      <c r="G28" s="19">
        <v>25</v>
      </c>
      <c r="H28" s="57">
        <v>95</v>
      </c>
      <c r="I28" s="19" t="s">
        <v>25</v>
      </c>
      <c r="J28" s="57">
        <v>25</v>
      </c>
      <c r="K28" s="20">
        <v>95</v>
      </c>
    </row>
    <row r="29" spans="1:15" ht="36.6" customHeight="1" x14ac:dyDescent="0.25">
      <c r="A29" s="56">
        <v>2</v>
      </c>
      <c r="B29" s="64" t="s">
        <v>4</v>
      </c>
      <c r="C29" s="19" t="s">
        <v>26</v>
      </c>
      <c r="D29" s="57">
        <v>5</v>
      </c>
      <c r="E29" s="19">
        <v>15</v>
      </c>
      <c r="F29" s="57" t="s">
        <v>26</v>
      </c>
      <c r="G29" s="19">
        <v>5</v>
      </c>
      <c r="H29" s="57">
        <v>15</v>
      </c>
      <c r="I29" s="19" t="s">
        <v>26</v>
      </c>
      <c r="J29" s="57">
        <v>5</v>
      </c>
      <c r="K29" s="20">
        <v>15</v>
      </c>
    </row>
    <row r="30" spans="1:15" ht="36.6" customHeight="1" x14ac:dyDescent="0.25">
      <c r="A30" s="56">
        <v>3</v>
      </c>
      <c r="B30" s="64" t="s">
        <v>5</v>
      </c>
      <c r="C30" s="19" t="s">
        <v>25</v>
      </c>
      <c r="D30" s="57">
        <v>10</v>
      </c>
      <c r="E30" s="19">
        <v>25</v>
      </c>
      <c r="F30" s="57" t="s">
        <v>25</v>
      </c>
      <c r="G30" s="19">
        <v>10</v>
      </c>
      <c r="H30" s="57">
        <v>25</v>
      </c>
      <c r="I30" s="19" t="s">
        <v>25</v>
      </c>
      <c r="J30" s="57">
        <v>10</v>
      </c>
      <c r="K30" s="20">
        <v>25</v>
      </c>
    </row>
    <row r="31" spans="1:15" ht="36.6" customHeight="1" x14ac:dyDescent="0.25">
      <c r="A31" s="56">
        <v>4</v>
      </c>
      <c r="B31" s="64" t="s">
        <v>6</v>
      </c>
      <c r="C31" s="19" t="s">
        <v>7</v>
      </c>
      <c r="D31" s="57" t="s">
        <v>7</v>
      </c>
      <c r="E31" s="19" t="s">
        <v>7</v>
      </c>
      <c r="F31" s="57" t="s">
        <v>26</v>
      </c>
      <c r="G31" s="19">
        <v>15</v>
      </c>
      <c r="H31" s="57">
        <v>75</v>
      </c>
      <c r="I31" s="19" t="s">
        <v>26</v>
      </c>
      <c r="J31" s="57">
        <v>15</v>
      </c>
      <c r="K31" s="20">
        <v>75</v>
      </c>
    </row>
    <row r="32" spans="1:15" ht="36.6" customHeight="1" x14ac:dyDescent="0.25">
      <c r="A32" s="56">
        <v>5</v>
      </c>
      <c r="B32" s="64" t="s">
        <v>27</v>
      </c>
      <c r="C32" s="19" t="s">
        <v>28</v>
      </c>
      <c r="D32" s="57">
        <v>15</v>
      </c>
      <c r="E32" s="19">
        <v>60</v>
      </c>
      <c r="F32" s="57" t="s">
        <v>28</v>
      </c>
      <c r="G32" s="19">
        <v>15</v>
      </c>
      <c r="H32" s="57">
        <v>60</v>
      </c>
      <c r="I32" s="19" t="s">
        <v>28</v>
      </c>
      <c r="J32" s="57">
        <v>15</v>
      </c>
      <c r="K32" s="20">
        <v>60</v>
      </c>
    </row>
    <row r="33" spans="1:11" ht="22.2" customHeight="1" x14ac:dyDescent="0.25">
      <c r="A33" s="56"/>
      <c r="B33" s="57"/>
      <c r="C33" s="21"/>
      <c r="D33" s="58"/>
      <c r="E33" s="22"/>
      <c r="F33" s="58"/>
      <c r="G33" s="22"/>
      <c r="H33" s="58"/>
      <c r="I33" s="22"/>
      <c r="J33" s="58"/>
      <c r="K33" s="23"/>
    </row>
    <row r="34" spans="1:11" ht="36.6" customHeight="1" x14ac:dyDescent="0.25">
      <c r="A34" s="56"/>
      <c r="B34" s="33" t="s">
        <v>29</v>
      </c>
      <c r="C34" s="97" t="s">
        <v>64</v>
      </c>
      <c r="D34" s="97"/>
      <c r="E34" s="97"/>
      <c r="F34" s="97"/>
      <c r="G34" s="97"/>
      <c r="H34" s="97"/>
      <c r="I34" s="97"/>
      <c r="J34" s="97"/>
      <c r="K34" s="98"/>
    </row>
    <row r="35" spans="1:11" ht="36.6" customHeight="1" x14ac:dyDescent="0.25">
      <c r="A35" s="56">
        <v>6</v>
      </c>
      <c r="B35" s="64" t="s">
        <v>8</v>
      </c>
      <c r="C35" s="24" t="s">
        <v>26</v>
      </c>
      <c r="D35" s="59">
        <v>2</v>
      </c>
      <c r="E35" s="24">
        <v>10</v>
      </c>
      <c r="F35" s="59" t="s">
        <v>26</v>
      </c>
      <c r="G35" s="24">
        <v>2</v>
      </c>
      <c r="H35" s="59">
        <v>10</v>
      </c>
      <c r="I35" s="19" t="s">
        <v>26</v>
      </c>
      <c r="J35" s="57">
        <v>2</v>
      </c>
      <c r="K35" s="20">
        <v>10</v>
      </c>
    </row>
    <row r="36" spans="1:11" ht="36.6" customHeight="1" x14ac:dyDescent="0.25">
      <c r="A36" s="56">
        <v>7</v>
      </c>
      <c r="B36" s="64" t="s">
        <v>9</v>
      </c>
      <c r="C36" s="24" t="s">
        <v>30</v>
      </c>
      <c r="D36" s="59">
        <v>3</v>
      </c>
      <c r="E36" s="24">
        <v>15</v>
      </c>
      <c r="F36" s="59" t="s">
        <v>30</v>
      </c>
      <c r="G36" s="24">
        <v>3</v>
      </c>
      <c r="H36" s="59">
        <v>15</v>
      </c>
      <c r="I36" s="19" t="s">
        <v>30</v>
      </c>
      <c r="J36" s="57">
        <v>3</v>
      </c>
      <c r="K36" s="20">
        <v>15</v>
      </c>
    </row>
    <row r="37" spans="1:11" ht="42" customHeight="1" x14ac:dyDescent="0.25">
      <c r="A37" s="56">
        <v>8</v>
      </c>
      <c r="B37" s="64" t="s">
        <v>31</v>
      </c>
      <c r="C37" s="24" t="s">
        <v>32</v>
      </c>
      <c r="D37" s="59">
        <v>2</v>
      </c>
      <c r="E37" s="24">
        <v>5</v>
      </c>
      <c r="F37" s="59" t="s">
        <v>32</v>
      </c>
      <c r="G37" s="24">
        <v>2</v>
      </c>
      <c r="H37" s="59">
        <v>5</v>
      </c>
      <c r="I37" s="19" t="s">
        <v>32</v>
      </c>
      <c r="J37" s="57">
        <v>2</v>
      </c>
      <c r="K37" s="20">
        <v>5</v>
      </c>
    </row>
    <row r="38" spans="1:11" ht="36.6" customHeight="1" x14ac:dyDescent="0.25">
      <c r="A38" s="56">
        <v>9</v>
      </c>
      <c r="B38" s="64" t="s">
        <v>33</v>
      </c>
      <c r="C38" s="24" t="s">
        <v>7</v>
      </c>
      <c r="D38" s="59" t="s">
        <v>7</v>
      </c>
      <c r="E38" s="24" t="s">
        <v>7</v>
      </c>
      <c r="F38" s="59" t="s">
        <v>34</v>
      </c>
      <c r="G38" s="24">
        <v>10</v>
      </c>
      <c r="H38" s="59">
        <v>30</v>
      </c>
      <c r="I38" s="19" t="s">
        <v>34</v>
      </c>
      <c r="J38" s="57">
        <v>10</v>
      </c>
      <c r="K38" s="20">
        <v>40</v>
      </c>
    </row>
    <row r="39" spans="1:11" ht="36.6" customHeight="1" x14ac:dyDescent="0.25">
      <c r="A39" s="56">
        <v>10</v>
      </c>
      <c r="B39" s="64" t="s">
        <v>10</v>
      </c>
      <c r="C39" s="24" t="s">
        <v>7</v>
      </c>
      <c r="D39" s="59" t="s">
        <v>7</v>
      </c>
      <c r="E39" s="24" t="s">
        <v>7</v>
      </c>
      <c r="F39" s="59" t="s">
        <v>30</v>
      </c>
      <c r="G39" s="24">
        <v>3</v>
      </c>
      <c r="H39" s="59">
        <v>15</v>
      </c>
      <c r="I39" s="19" t="s">
        <v>30</v>
      </c>
      <c r="J39" s="57">
        <v>4</v>
      </c>
      <c r="K39" s="20">
        <v>20</v>
      </c>
    </row>
    <row r="40" spans="1:11" ht="42.6" customHeight="1" x14ac:dyDescent="0.25">
      <c r="A40" s="56">
        <v>11</v>
      </c>
      <c r="B40" s="64" t="s">
        <v>35</v>
      </c>
      <c r="C40" s="24" t="s">
        <v>7</v>
      </c>
      <c r="D40" s="59" t="s">
        <v>7</v>
      </c>
      <c r="E40" s="24" t="s">
        <v>7</v>
      </c>
      <c r="F40" s="59" t="s">
        <v>36</v>
      </c>
      <c r="G40" s="24">
        <v>10</v>
      </c>
      <c r="H40" s="59">
        <v>30</v>
      </c>
      <c r="I40" s="19" t="s">
        <v>36</v>
      </c>
      <c r="J40" s="57">
        <v>10</v>
      </c>
      <c r="K40" s="20">
        <v>40</v>
      </c>
    </row>
    <row r="41" spans="1:11" ht="36.6" customHeight="1" x14ac:dyDescent="0.25">
      <c r="A41" s="56"/>
      <c r="B41" s="57"/>
      <c r="C41" s="19"/>
      <c r="D41" s="57"/>
      <c r="E41" s="19"/>
      <c r="F41" s="57"/>
      <c r="G41" s="19"/>
      <c r="H41" s="57"/>
      <c r="I41" s="19"/>
      <c r="J41" s="57"/>
      <c r="K41" s="20"/>
    </row>
    <row r="42" spans="1:11" ht="36.6" customHeight="1" thickBot="1" x14ac:dyDescent="0.3">
      <c r="A42" s="60"/>
      <c r="B42" s="99" t="s">
        <v>18</v>
      </c>
      <c r="C42" s="99"/>
      <c r="D42" s="99"/>
      <c r="E42" s="99"/>
      <c r="F42" s="99"/>
      <c r="G42" s="99"/>
      <c r="H42" s="99"/>
      <c r="I42" s="99"/>
      <c r="J42" s="99"/>
      <c r="K42" s="25"/>
    </row>
    <row r="43" spans="1:11" ht="36.6" customHeight="1" thickBot="1" x14ac:dyDescent="0.3">
      <c r="A43" s="8"/>
      <c r="B43" s="8"/>
      <c r="C43" s="15"/>
      <c r="D43" s="8"/>
      <c r="E43" s="15"/>
      <c r="F43" s="8"/>
      <c r="G43" s="15"/>
      <c r="H43" s="8"/>
      <c r="I43" s="15"/>
      <c r="J43" s="8"/>
      <c r="K43" s="15"/>
    </row>
    <row r="44" spans="1:11" ht="36.6" customHeight="1" thickBot="1" x14ac:dyDescent="0.3">
      <c r="A44" s="90" t="s">
        <v>63</v>
      </c>
      <c r="B44" s="91"/>
      <c r="C44" s="91"/>
      <c r="D44" s="91"/>
      <c r="E44" s="91"/>
      <c r="F44" s="91"/>
      <c r="G44" s="92"/>
      <c r="H44" s="8"/>
      <c r="I44" s="15"/>
      <c r="J44" s="8"/>
      <c r="K44" s="15"/>
    </row>
    <row r="45" spans="1:11" ht="36.6" customHeight="1" x14ac:dyDescent="0.25">
      <c r="A45" s="61"/>
      <c r="B45" s="93" t="s">
        <v>53</v>
      </c>
      <c r="C45" s="94"/>
      <c r="D45" s="93" t="s">
        <v>54</v>
      </c>
      <c r="E45" s="94"/>
      <c r="F45" s="95" t="s">
        <v>55</v>
      </c>
      <c r="G45" s="96"/>
    </row>
    <row r="46" spans="1:11" ht="36.6" customHeight="1" x14ac:dyDescent="0.25">
      <c r="A46" s="62"/>
      <c r="B46" s="34" t="s">
        <v>56</v>
      </c>
      <c r="C46" s="12" t="s">
        <v>57</v>
      </c>
      <c r="D46" s="34" t="s">
        <v>56</v>
      </c>
      <c r="E46" s="12" t="s">
        <v>57</v>
      </c>
      <c r="F46" s="65" t="s">
        <v>65</v>
      </c>
      <c r="G46" s="66"/>
    </row>
    <row r="47" spans="1:11" ht="36.6" customHeight="1" x14ac:dyDescent="0.25">
      <c r="A47" s="62" t="s">
        <v>58</v>
      </c>
      <c r="B47" s="34">
        <v>75</v>
      </c>
      <c r="C47" s="12">
        <v>100</v>
      </c>
      <c r="D47" s="34" t="s">
        <v>59</v>
      </c>
      <c r="E47" s="12" t="s">
        <v>59</v>
      </c>
      <c r="F47" s="67">
        <v>100</v>
      </c>
      <c r="G47" s="68"/>
    </row>
    <row r="48" spans="1:11" ht="36.6" customHeight="1" x14ac:dyDescent="0.25">
      <c r="A48" s="62" t="s">
        <v>60</v>
      </c>
      <c r="B48" s="34">
        <v>50</v>
      </c>
      <c r="C48" s="12">
        <v>100</v>
      </c>
      <c r="D48" s="34" t="s">
        <v>59</v>
      </c>
      <c r="E48" s="12" t="s">
        <v>59</v>
      </c>
      <c r="F48" s="67">
        <v>100</v>
      </c>
      <c r="G48" s="68"/>
    </row>
    <row r="49" spans="1:7" ht="36.6" customHeight="1" x14ac:dyDescent="0.25">
      <c r="A49" s="62" t="s">
        <v>61</v>
      </c>
      <c r="B49" s="34">
        <v>50</v>
      </c>
      <c r="C49" s="12">
        <v>100</v>
      </c>
      <c r="D49" s="34" t="s">
        <v>59</v>
      </c>
      <c r="E49" s="12" t="s">
        <v>59</v>
      </c>
      <c r="F49" s="67">
        <v>100</v>
      </c>
      <c r="G49" s="68"/>
    </row>
    <row r="50" spans="1:7" ht="36.6" customHeight="1" thickBot="1" x14ac:dyDescent="0.3">
      <c r="A50" s="63" t="s">
        <v>62</v>
      </c>
      <c r="B50" s="5">
        <v>50</v>
      </c>
      <c r="C50" s="14">
        <v>70</v>
      </c>
      <c r="D50" s="5">
        <v>30</v>
      </c>
      <c r="E50" s="14">
        <v>50</v>
      </c>
      <c r="F50" s="69">
        <v>100</v>
      </c>
      <c r="G50" s="70"/>
    </row>
  </sheetData>
  <sheetProtection algorithmName="SHA-512" hashValue="J3J9eOU97P6+SwsHNE8Lh51ulx5lUv2nogR2FhCptmC2daFj3GdM0R+PlXwtmqC7HZPD0CNs13moqPvvvAWItQ==" saltValue="MF3GJ1YXBjP8w47AHUdzCQ==" spinCount="100000" sheet="1" objects="1" scenarios="1"/>
  <dataConsolidate/>
  <mergeCells count="38">
    <mergeCell ref="F1:F2"/>
    <mergeCell ref="B42:J42"/>
    <mergeCell ref="C25:E25"/>
    <mergeCell ref="F25:H25"/>
    <mergeCell ref="I25:K25"/>
    <mergeCell ref="C6:L6"/>
    <mergeCell ref="C14:L14"/>
    <mergeCell ref="G4:H4"/>
    <mergeCell ref="I4:J4"/>
    <mergeCell ref="A24:K24"/>
    <mergeCell ref="C27:K27"/>
    <mergeCell ref="E4:F4"/>
    <mergeCell ref="A44:G44"/>
    <mergeCell ref="B45:C45"/>
    <mergeCell ref="D45:E45"/>
    <mergeCell ref="F45:G45"/>
    <mergeCell ref="C34:K34"/>
    <mergeCell ref="M4:M5"/>
    <mergeCell ref="J1:K1"/>
    <mergeCell ref="A3:O3"/>
    <mergeCell ref="N4:N5"/>
    <mergeCell ref="O4:O5"/>
    <mergeCell ref="A1:A2"/>
    <mergeCell ref="B1:B2"/>
    <mergeCell ref="D1:E2"/>
    <mergeCell ref="G1:H2"/>
    <mergeCell ref="J2:K2"/>
    <mergeCell ref="L1:L2"/>
    <mergeCell ref="M1:M2"/>
    <mergeCell ref="N1:O2"/>
    <mergeCell ref="K4:L4"/>
    <mergeCell ref="C4:D4"/>
    <mergeCell ref="C1:C2"/>
    <mergeCell ref="F46:G46"/>
    <mergeCell ref="F47:G47"/>
    <mergeCell ref="F48:G48"/>
    <mergeCell ref="F49:G49"/>
    <mergeCell ref="F50:G50"/>
  </mergeCells>
  <phoneticPr fontId="7" type="noConversion"/>
  <conditionalFormatting sqref="A23:O23">
    <cfRule type="expression" dxfId="3" priority="14">
      <formula>OR($B$1=“一级人员”,$B$1="二级人员")</formula>
    </cfRule>
  </conditionalFormatting>
  <conditionalFormatting sqref="C10:L10">
    <cfRule type="expression" dxfId="2" priority="8">
      <formula>$B$1="1级人员（延证）"</formula>
    </cfRule>
  </conditionalFormatting>
  <conditionalFormatting sqref="N1:O2">
    <cfRule type="cellIs" dxfId="1" priority="3" operator="equal">
      <formula>"合格"</formula>
    </cfRule>
  </conditionalFormatting>
  <conditionalFormatting sqref="C18:L20">
    <cfRule type="expression" dxfId="0" priority="1">
      <formula>$B$1="1级人员（延证）"</formula>
    </cfRule>
  </conditionalFormatting>
  <dataValidations count="11">
    <dataValidation type="list" allowBlank="1" showInputMessage="1" showErrorMessage="1" sqref="L7 F7 H7 J7 D7" xr:uid="{00000000-0002-0000-0000-000000000000}">
      <formula1>"0,1,2,3,4,5,6,7,8,9,10,11,12,13,14,15,16,17,18,19,20,21,22,23,24,25"</formula1>
    </dataValidation>
    <dataValidation type="list" allowBlank="1" showInputMessage="1" showErrorMessage="1" sqref="L8 F8 H8 J8 D8" xr:uid="{00000000-0002-0000-0000-000001000000}">
      <formula1>"0,1,2,3,4,5"</formula1>
    </dataValidation>
    <dataValidation type="list" allowBlank="1" showInputMessage="1" showErrorMessage="1" sqref="L9 J9 F9 H9 D20 F18 F20 H18 H20 J18 J20 D18 L18 L20 D9" xr:uid="{00000000-0002-0000-0000-000002000000}">
      <formula1>"0,1,2,3,4,5,6,7,8,9,10"</formula1>
    </dataValidation>
    <dataValidation type="list" allowBlank="1" showInputMessage="1" showErrorMessage="1" sqref="D10:D11 J10:J11 F10:F11 H10:H11 L10:L11" xr:uid="{00000000-0002-0000-0000-000003000000}">
      <formula1>"0,1,2,3,4,5,6,7,8,9,10,11,12,13,14,15"</formula1>
    </dataValidation>
    <dataValidation type="list" allowBlank="1" showInputMessage="1" showErrorMessage="1" sqref="L16 F16 H16 J16 D16" xr:uid="{00000000-0002-0000-0000-000004000000}">
      <formula1>"0,1,2,3"</formula1>
    </dataValidation>
    <dataValidation type="list" allowBlank="1" showInputMessage="1" showErrorMessage="1" sqref="D15 D17 F17 H17 J17 L17 L15 J15 H15 F15" xr:uid="{00000000-0002-0000-0000-000005000000}">
      <formula1>"0,1,2"</formula1>
    </dataValidation>
    <dataValidation type="list" allowBlank="1" showInputMessage="1" showErrorMessage="1" sqref="D19 F19 H19 J19 L19" xr:uid="{00000000-0002-0000-0000-000006000000}">
      <formula1>"0,1,2,3,4"</formula1>
    </dataValidation>
    <dataValidation type="list" showInputMessage="1" showErrorMessage="1" sqref="B1" xr:uid="{00000000-0002-0000-0000-000007000000}">
      <formula1>"请选择,1级人员（延证）,2级人员（延证）,3级人员（延证）,3级人员（重新认证）"</formula1>
    </dataValidation>
    <dataValidation type="custom" allowBlank="1" showInputMessage="1" showErrorMessage="1" error="1" sqref="Q6" xr:uid="{00000000-0002-0000-0000-000008000000}">
      <formula1>AND($B$1="N/A",$Q$1&lt;&gt;0)</formula1>
    </dataValidation>
    <dataValidation type="custom" allowBlank="1" showInputMessage="1" showErrorMessage="1" error="11" sqref="Q1:Q2" xr:uid="{00000000-0002-0000-0000-000009000000}">
      <formula1>AND($B$1="N/A",$Q$1&lt;&gt;0)</formula1>
    </dataValidation>
    <dataValidation type="custom" showInputMessage="1" showErrorMessage="1" error="请先选择人员类型" sqref="D1:E2" xr:uid="{00000000-0002-0000-0000-00000A000000}">
      <formula1>IF(AND(OR(B1="",B1="请选择"),D1&lt;&gt;""),1,0)=0</formula1>
    </dataValidation>
  </dataValidations>
  <pageMargins left="0.84" right="0.39" top="0.76" bottom="0.44" header="0.3" footer="0.3"/>
  <pageSetup paperSize="9" scale="63" orientation="landscape" r:id="rId1"/>
  <ignoredErrors>
    <ignoredError sqref="M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</vt:i4>
      </vt:variant>
    </vt:vector>
  </HeadingPairs>
  <TitlesOfParts>
    <vt:vector size="5" baseType="lpstr">
      <vt:lpstr>Sheet1</vt:lpstr>
      <vt:lpstr>Sheet1!OLE_LINK20</vt:lpstr>
      <vt:lpstr>Sheet1!OLE_LINK21</vt:lpstr>
      <vt:lpstr>Sheet1!OLE_LINK25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lilevy</dc:creator>
  <cp:lastModifiedBy>admin</cp:lastModifiedBy>
  <cp:lastPrinted>2024-01-11T09:00:03Z</cp:lastPrinted>
  <dcterms:created xsi:type="dcterms:W3CDTF">2023-05-22T07:01:05Z</dcterms:created>
  <dcterms:modified xsi:type="dcterms:W3CDTF">2024-01-11T09:06:16Z</dcterms:modified>
</cp:coreProperties>
</file>